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/>
  <mc:AlternateContent xmlns:mc="http://schemas.openxmlformats.org/markup-compatibility/2006">
    <mc:Choice Requires="x15">
      <x15ac:absPath xmlns:x15ac="http://schemas.microsoft.com/office/spreadsheetml/2010/11/ac" url="/Users/lij/ownCloud/Documents/Teaching/2016-2017/Modeling and Simulation/Homework/"/>
    </mc:Choice>
  </mc:AlternateContent>
  <bookViews>
    <workbookView xWindow="0" yWindow="460" windowWidth="25600" windowHeight="14180"/>
  </bookViews>
  <sheets>
    <sheet name="Problem 1" sheetId="1" r:id="rId1"/>
    <sheet name="Problem 2" sheetId="2" r:id="rId2"/>
    <sheet name="Problem 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7" i="2"/>
  <c r="B3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B28" i="2"/>
  <c r="B15" i="1"/>
  <c r="B31" i="2"/>
  <c r="B8" i="2"/>
  <c r="B44" i="2"/>
  <c r="B45" i="2"/>
  <c r="C44" i="2"/>
  <c r="C45" i="2"/>
  <c r="D44" i="2"/>
  <c r="D45" i="2"/>
  <c r="E44" i="2"/>
  <c r="E45" i="2"/>
  <c r="F44" i="2"/>
  <c r="F45" i="2"/>
  <c r="G44" i="2"/>
  <c r="G45" i="2"/>
  <c r="H44" i="2"/>
  <c r="H45" i="2"/>
  <c r="I44" i="2"/>
  <c r="I45" i="2"/>
  <c r="J44" i="2"/>
  <c r="J45" i="2"/>
  <c r="K44" i="2"/>
  <c r="K45" i="2"/>
  <c r="L44" i="2"/>
  <c r="L45" i="2"/>
  <c r="M44" i="2"/>
  <c r="M45" i="2"/>
  <c r="M46" i="2"/>
  <c r="M47" i="2"/>
  <c r="L46" i="2"/>
  <c r="L47" i="2"/>
  <c r="K46" i="2"/>
  <c r="K47" i="2"/>
  <c r="J46" i="2"/>
  <c r="J47" i="2"/>
  <c r="I46" i="2"/>
  <c r="I47" i="2"/>
  <c r="H46" i="2"/>
  <c r="H47" i="2"/>
  <c r="G46" i="2"/>
  <c r="G47" i="2"/>
  <c r="F46" i="2"/>
  <c r="F47" i="2"/>
  <c r="E46" i="2"/>
  <c r="E47" i="2"/>
  <c r="D46" i="2"/>
  <c r="D47" i="2"/>
  <c r="C46" i="2"/>
  <c r="C47" i="2"/>
  <c r="B46" i="2"/>
  <c r="B47" i="2"/>
  <c r="M48" i="2"/>
  <c r="L48" i="2"/>
  <c r="K48" i="2"/>
  <c r="J48" i="2"/>
  <c r="I48" i="2"/>
  <c r="H48" i="2"/>
  <c r="G48" i="2"/>
  <c r="F48" i="2"/>
  <c r="E48" i="2"/>
  <c r="D48" i="2"/>
  <c r="C48" i="2"/>
  <c r="B48" i="2"/>
  <c r="B9" i="2"/>
  <c r="B10" i="2"/>
  <c r="B43" i="2"/>
  <c r="B12" i="2"/>
  <c r="C12" i="2"/>
  <c r="D12" i="2"/>
  <c r="E12" i="2"/>
  <c r="F12" i="2"/>
  <c r="G12" i="2"/>
  <c r="G13" i="2"/>
  <c r="G16" i="2"/>
  <c r="F13" i="2"/>
  <c r="F16" i="2"/>
  <c r="E13" i="2"/>
  <c r="E16" i="2"/>
  <c r="D13" i="2"/>
  <c r="D16" i="2"/>
  <c r="C13" i="2"/>
  <c r="C16" i="2"/>
  <c r="B13" i="2"/>
  <c r="B16" i="2"/>
  <c r="G14" i="2"/>
  <c r="G15" i="2"/>
  <c r="F14" i="2"/>
  <c r="F15" i="2"/>
  <c r="E14" i="2"/>
  <c r="E15" i="2"/>
  <c r="D14" i="2"/>
  <c r="D15" i="2"/>
  <c r="C14" i="2"/>
  <c r="C15" i="2"/>
  <c r="B14" i="2"/>
  <c r="B15" i="2"/>
  <c r="B7" i="2"/>
  <c r="G19" i="2"/>
  <c r="F19" i="2"/>
  <c r="G21" i="2"/>
  <c r="G23" i="2"/>
  <c r="G25" i="2"/>
  <c r="E19" i="2"/>
  <c r="F21" i="2"/>
  <c r="F23" i="2"/>
  <c r="F25" i="2"/>
  <c r="D19" i="2"/>
  <c r="E21" i="2"/>
  <c r="E23" i="2"/>
  <c r="E25" i="2"/>
  <c r="C19" i="2"/>
  <c r="D21" i="2"/>
  <c r="D23" i="2"/>
  <c r="D25" i="2"/>
  <c r="B19" i="2"/>
  <c r="C21" i="2"/>
  <c r="C23" i="2"/>
  <c r="C25" i="2"/>
  <c r="B21" i="2"/>
  <c r="B23" i="2"/>
  <c r="B25" i="2"/>
  <c r="B11" i="2"/>
  <c r="A22" i="1"/>
  <c r="B22" i="1"/>
  <c r="C22" i="1"/>
  <c r="D22" i="1"/>
  <c r="E22" i="1"/>
  <c r="F22" i="1"/>
  <c r="G22" i="1"/>
  <c r="H22" i="1"/>
  <c r="I22" i="1"/>
  <c r="J22" i="1"/>
  <c r="A23" i="1"/>
  <c r="B23" i="1"/>
  <c r="C23" i="1"/>
  <c r="D23" i="1"/>
  <c r="E23" i="1"/>
  <c r="F23" i="1"/>
  <c r="G23" i="1"/>
  <c r="H23" i="1"/>
  <c r="I23" i="1"/>
  <c r="J23" i="1"/>
  <c r="A24" i="1"/>
  <c r="B24" i="1"/>
  <c r="C24" i="1"/>
  <c r="D24" i="1"/>
  <c r="E24" i="1"/>
  <c r="F24" i="1"/>
  <c r="G24" i="1"/>
  <c r="H24" i="1"/>
  <c r="I24" i="1"/>
  <c r="J24" i="1"/>
  <c r="A25" i="1"/>
  <c r="B25" i="1"/>
  <c r="C25" i="1"/>
  <c r="D25" i="1"/>
  <c r="E25" i="1"/>
  <c r="F25" i="1"/>
  <c r="G25" i="1"/>
  <c r="H25" i="1"/>
  <c r="I25" i="1"/>
  <c r="J25" i="1"/>
  <c r="A26" i="1"/>
  <c r="B26" i="1"/>
  <c r="C26" i="1"/>
  <c r="D26" i="1"/>
  <c r="E26" i="1"/>
  <c r="F26" i="1"/>
  <c r="G26" i="1"/>
  <c r="H26" i="1"/>
  <c r="I26" i="1"/>
  <c r="J26" i="1"/>
  <c r="B17" i="1"/>
  <c r="B19" i="1"/>
  <c r="B18" i="1"/>
  <c r="B16" i="1"/>
  <c r="B10" i="1"/>
  <c r="B11" i="1"/>
  <c r="C10" i="1"/>
  <c r="C11" i="1"/>
  <c r="D10" i="1"/>
  <c r="D11" i="1"/>
  <c r="E10" i="1"/>
  <c r="E11" i="1"/>
  <c r="F10" i="1"/>
  <c r="F11" i="1"/>
  <c r="G10" i="1"/>
  <c r="G11" i="1"/>
  <c r="H10" i="1"/>
  <c r="H11" i="1"/>
  <c r="I10" i="1"/>
  <c r="I11" i="1"/>
  <c r="J10" i="1"/>
  <c r="J11" i="1"/>
  <c r="K10" i="1"/>
  <c r="K11" i="1"/>
  <c r="L10" i="1"/>
  <c r="L11" i="1"/>
  <c r="M10" i="1"/>
  <c r="M11" i="1"/>
  <c r="N10" i="1"/>
  <c r="N11" i="1"/>
  <c r="O10" i="1"/>
  <c r="O11" i="1"/>
  <c r="P10" i="1"/>
  <c r="P11" i="1"/>
  <c r="Q10" i="1"/>
  <c r="Q11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8" i="1"/>
  <c r="B7" i="1"/>
</calcChain>
</file>

<file path=xl/sharedStrings.xml><?xml version="1.0" encoding="utf-8"?>
<sst xmlns="http://schemas.openxmlformats.org/spreadsheetml/2006/main" count="45" uniqueCount="33">
  <si>
    <t>Min</t>
  </si>
  <si>
    <t>Max</t>
  </si>
  <si>
    <t>Value</t>
  </si>
  <si>
    <t>Count</t>
  </si>
  <si>
    <t>Probability</t>
  </si>
  <si>
    <t>Cumulative Probability</t>
  </si>
  <si>
    <t>Mean</t>
    <phoneticPr fontId="3" type="noConversion"/>
  </si>
  <si>
    <t>Median</t>
    <phoneticPr fontId="3" type="noConversion"/>
  </si>
  <si>
    <t>Variance</t>
    <phoneticPr fontId="3" type="noConversion"/>
  </si>
  <si>
    <t>Lexis ratio</t>
    <phoneticPr fontId="3" type="noConversion"/>
  </si>
  <si>
    <t>Skewness</t>
    <phoneticPr fontId="3" type="noConversion"/>
  </si>
  <si>
    <t>Range width</t>
    <phoneticPr fontId="3" type="noConversion"/>
  </si>
  <si>
    <t>Interval width</t>
    <phoneticPr fontId="3" type="noConversion"/>
  </si>
  <si>
    <t>Interval lower bound</t>
    <phoneticPr fontId="3" type="noConversion"/>
  </si>
  <si>
    <t>Interval upper bound</t>
    <phoneticPr fontId="3" type="noConversion"/>
  </si>
  <si>
    <t>Count in Interval</t>
    <phoneticPr fontId="3" type="noConversion"/>
  </si>
  <si>
    <t>Sample size</t>
    <phoneticPr fontId="3" type="noConversion"/>
  </si>
  <si>
    <t>G(a0)</t>
    <phoneticPr fontId="3" type="noConversion"/>
  </si>
  <si>
    <t>G(a1)</t>
    <phoneticPr fontId="3" type="noConversion"/>
  </si>
  <si>
    <t>G(a2)</t>
    <phoneticPr fontId="3" type="noConversion"/>
  </si>
  <si>
    <t>G(a3)</t>
    <phoneticPr fontId="3" type="noConversion"/>
  </si>
  <si>
    <t>G(a4)</t>
    <phoneticPr fontId="3" type="noConversion"/>
  </si>
  <si>
    <t>G(a5)</t>
    <phoneticPr fontId="3" type="noConversion"/>
  </si>
  <si>
    <t>G(a6)</t>
    <phoneticPr fontId="3" type="noConversion"/>
  </si>
  <si>
    <t>G(a_j-a_j-1)/(a_j-a_j-1)</t>
  </si>
  <si>
    <t>G(a_j-1)-G(a_j-a_j-1)/(a_j-a_j-1)*a_j-1</t>
  </si>
  <si>
    <t>Verification</t>
  </si>
  <si>
    <t>Percent</t>
  </si>
  <si>
    <t>mid point</t>
  </si>
  <si>
    <t>Mid point</t>
  </si>
  <si>
    <t>12 intervals of equal width</t>
  </si>
  <si>
    <t>For skewness calculation:</t>
  </si>
  <si>
    <t>Coefficient of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</si>
</sst>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7" x14ac:knownFonts="1">
    <font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1"/>
      <color rgb="FF000000"/>
      <name val="等线"/>
      <family val="2"/>
      <scheme val="minor"/>
    </font>
    <font>
      <sz val="9"/>
      <name val="等线"/>
      <family val="2"/>
      <scheme val="minor"/>
    </font>
    <font>
      <u/>
      <sz val="11"/>
      <color theme="10"/>
      <name val="等线"/>
      <family val="2"/>
      <scheme val="minor"/>
    </font>
    <font>
      <u/>
      <sz val="11"/>
      <color theme="11"/>
      <name val="等线"/>
      <family val="2"/>
      <scheme val="minor"/>
    </font>
    <font>
      <sz val="11"/>
      <color theme="1"/>
      <name val="DengXia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49" fontId="0" fillId="0" borderId="0" xfId="0" applyNumberFormat="1" applyAlignment="1"/>
    <xf numFmtId="0" fontId="0" fillId="0" borderId="0" xfId="0" applyFont="1" applyAlignment="1">
      <alignment horizontal="center"/>
    </xf>
  </cellXfs>
  <cellStyles count="1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A7" sqref="A7:B8"/>
    </sheetView>
  </sheetViews>
  <sheetFormatPr baseColWidth="10" defaultColWidth="8.83203125" defaultRowHeight="15" x14ac:dyDescent="0.2"/>
  <cols>
    <col min="1" max="1" width="10.83203125" customWidth="1"/>
  </cols>
  <sheetData>
    <row r="1" spans="1:18" s="2" customFormat="1" x14ac:dyDescent="0.2">
      <c r="A1" s="1">
        <v>1</v>
      </c>
      <c r="B1" s="1">
        <v>11</v>
      </c>
      <c r="C1" s="1">
        <v>3</v>
      </c>
      <c r="D1" s="1">
        <v>1</v>
      </c>
      <c r="E1" s="1">
        <v>2</v>
      </c>
      <c r="F1" s="1">
        <v>4</v>
      </c>
      <c r="G1" s="1">
        <v>2</v>
      </c>
      <c r="H1" s="1">
        <v>1</v>
      </c>
      <c r="I1" s="1">
        <v>1</v>
      </c>
      <c r="J1" s="1">
        <v>4</v>
      </c>
      <c r="K1" s="1"/>
    </row>
    <row r="2" spans="1:18" s="2" customFormat="1" x14ac:dyDescent="0.2">
      <c r="A2" s="1">
        <v>1</v>
      </c>
      <c r="B2" s="1">
        <v>7</v>
      </c>
      <c r="C2" s="1">
        <v>2</v>
      </c>
      <c r="D2" s="1">
        <v>10</v>
      </c>
      <c r="E2" s="1">
        <v>4</v>
      </c>
      <c r="F2" s="1">
        <v>2</v>
      </c>
      <c r="G2" s="1">
        <v>2</v>
      </c>
      <c r="H2" s="1">
        <v>4</v>
      </c>
      <c r="I2" s="1">
        <v>1</v>
      </c>
      <c r="J2" s="1">
        <v>13</v>
      </c>
      <c r="K2" s="1"/>
    </row>
    <row r="3" spans="1:18" s="2" customFormat="1" x14ac:dyDescent="0.2">
      <c r="A3" s="1">
        <v>2</v>
      </c>
      <c r="B3" s="1">
        <v>4</v>
      </c>
      <c r="C3" s="1">
        <v>4</v>
      </c>
      <c r="D3" s="1">
        <v>9</v>
      </c>
      <c r="E3" s="1">
        <v>1</v>
      </c>
      <c r="F3" s="1">
        <v>12</v>
      </c>
      <c r="G3" s="1">
        <v>7</v>
      </c>
      <c r="H3" s="1">
        <v>3</v>
      </c>
      <c r="I3" s="1">
        <v>9</v>
      </c>
      <c r="J3" s="1">
        <v>4</v>
      </c>
      <c r="K3" s="1"/>
    </row>
    <row r="4" spans="1:18" s="2" customFormat="1" x14ac:dyDescent="0.2">
      <c r="A4" s="1">
        <v>1</v>
      </c>
      <c r="B4" s="1">
        <v>2</v>
      </c>
      <c r="C4" s="1">
        <v>3</v>
      </c>
      <c r="D4" s="1">
        <v>1</v>
      </c>
      <c r="E4" s="1">
        <v>3</v>
      </c>
      <c r="F4" s="1">
        <v>8</v>
      </c>
      <c r="G4" s="1">
        <v>16</v>
      </c>
      <c r="H4" s="1">
        <v>2</v>
      </c>
      <c r="I4" s="1">
        <v>5</v>
      </c>
      <c r="J4" s="1">
        <v>6</v>
      </c>
      <c r="K4" s="1"/>
    </row>
    <row r="5" spans="1:18" s="2" customFormat="1" x14ac:dyDescent="0.2">
      <c r="A5" s="1">
        <v>4</v>
      </c>
      <c r="B5" s="1">
        <v>1</v>
      </c>
      <c r="C5" s="1">
        <v>1</v>
      </c>
      <c r="D5" s="1">
        <v>3</v>
      </c>
      <c r="E5" s="1">
        <v>13</v>
      </c>
      <c r="F5" s="1">
        <v>1</v>
      </c>
      <c r="G5" s="1">
        <v>5</v>
      </c>
      <c r="H5" s="1">
        <v>1</v>
      </c>
      <c r="I5" s="1">
        <v>7</v>
      </c>
      <c r="J5" s="1">
        <v>6</v>
      </c>
      <c r="K5" s="1"/>
    </row>
    <row r="6" spans="1:18" s="2" customForma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8" x14ac:dyDescent="0.2">
      <c r="A7" t="s">
        <v>0</v>
      </c>
      <c r="B7">
        <f>MIN(A1:J5)</f>
        <v>1</v>
      </c>
    </row>
    <row r="8" spans="1:18" x14ac:dyDescent="0.2">
      <c r="A8" t="s">
        <v>1</v>
      </c>
      <c r="B8">
        <f>MAX(A1:J5)</f>
        <v>16</v>
      </c>
    </row>
    <row r="9" spans="1:18" x14ac:dyDescent="0.2">
      <c r="A9" t="s">
        <v>2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</row>
    <row r="10" spans="1:18" x14ac:dyDescent="0.2">
      <c r="A10" t="s">
        <v>3</v>
      </c>
      <c r="B10">
        <f>COUNTIF(A1:J5,"=1")</f>
        <v>13</v>
      </c>
      <c r="C10">
        <f>COUNTIF(A1:J5,"=2")</f>
        <v>8</v>
      </c>
      <c r="D10">
        <f>COUNTIF(A1:J5,"=3")</f>
        <v>5</v>
      </c>
      <c r="E10">
        <f>COUNTIF(A1:J5,"=4")</f>
        <v>8</v>
      </c>
      <c r="F10">
        <f>COUNTIF(A1:J5,"=5")</f>
        <v>2</v>
      </c>
      <c r="G10">
        <f>COUNTIF(A1:J5,"=6")</f>
        <v>2</v>
      </c>
      <c r="H10">
        <f>COUNTIF(A1:J5,"=7")</f>
        <v>3</v>
      </c>
      <c r="I10">
        <f>COUNTIF(A1:J5,"=8")</f>
        <v>1</v>
      </c>
      <c r="J10">
        <f>COUNTIF(A1:J5,"=9")</f>
        <v>2</v>
      </c>
      <c r="K10">
        <f>COUNTIF(A1:J5,"=10")</f>
        <v>1</v>
      </c>
      <c r="L10">
        <f>COUNTIF(A1:J5,"=11")</f>
        <v>1</v>
      </c>
      <c r="M10">
        <f>COUNTIF(A1:J5,"=12")</f>
        <v>1</v>
      </c>
      <c r="N10">
        <f>COUNTIF(A1:J5,"=13")</f>
        <v>2</v>
      </c>
      <c r="O10">
        <f>COUNTIF(A1:J5,"=14")</f>
        <v>0</v>
      </c>
      <c r="P10">
        <f>COUNTIF(A1:J5,"=15")</f>
        <v>0</v>
      </c>
      <c r="Q10">
        <f>COUNTIF(A1:J5,"=16")</f>
        <v>1</v>
      </c>
    </row>
    <row r="11" spans="1:18" x14ac:dyDescent="0.2">
      <c r="A11" t="s">
        <v>4</v>
      </c>
      <c r="B11">
        <f t="shared" ref="B11:Q11" si="0">B10/50</f>
        <v>0.26</v>
      </c>
      <c r="C11">
        <f t="shared" si="0"/>
        <v>0.16</v>
      </c>
      <c r="D11">
        <f t="shared" si="0"/>
        <v>0.1</v>
      </c>
      <c r="E11">
        <f t="shared" si="0"/>
        <v>0.16</v>
      </c>
      <c r="F11">
        <f t="shared" si="0"/>
        <v>0.04</v>
      </c>
      <c r="G11">
        <f t="shared" si="0"/>
        <v>0.04</v>
      </c>
      <c r="H11">
        <f t="shared" si="0"/>
        <v>0.06</v>
      </c>
      <c r="I11">
        <f t="shared" si="0"/>
        <v>0.02</v>
      </c>
      <c r="J11">
        <f t="shared" si="0"/>
        <v>0.04</v>
      </c>
      <c r="K11">
        <f t="shared" si="0"/>
        <v>0.02</v>
      </c>
      <c r="L11">
        <f t="shared" si="0"/>
        <v>0.02</v>
      </c>
      <c r="M11">
        <f t="shared" si="0"/>
        <v>0.02</v>
      </c>
      <c r="N11">
        <f t="shared" si="0"/>
        <v>0.04</v>
      </c>
      <c r="O11">
        <f t="shared" si="0"/>
        <v>0</v>
      </c>
      <c r="P11">
        <f t="shared" si="0"/>
        <v>0</v>
      </c>
      <c r="Q11">
        <f t="shared" si="0"/>
        <v>0.02</v>
      </c>
    </row>
    <row r="12" spans="1:18" ht="30" x14ac:dyDescent="0.2">
      <c r="A12" s="3" t="s">
        <v>5</v>
      </c>
      <c r="B12">
        <f>B11</f>
        <v>0.26</v>
      </c>
      <c r="C12">
        <f>SUM(B11:C11)</f>
        <v>0.42000000000000004</v>
      </c>
      <c r="D12">
        <f>SUM(B11:D11)</f>
        <v>0.52</v>
      </c>
      <c r="E12">
        <f>SUM(B11:E11)</f>
        <v>0.68</v>
      </c>
      <c r="F12">
        <f>SUM(B11:F11)</f>
        <v>0.72000000000000008</v>
      </c>
      <c r="G12">
        <f>SUM(B11:G11)</f>
        <v>0.76000000000000012</v>
      </c>
      <c r="H12">
        <f>SUM(B11:H11)</f>
        <v>0.82000000000000006</v>
      </c>
      <c r="I12">
        <f>SUM(B11:I11)</f>
        <v>0.84000000000000008</v>
      </c>
      <c r="J12">
        <f>SUM(B11:J11)</f>
        <v>0.88000000000000012</v>
      </c>
      <c r="K12">
        <f>SUM(B11:K11)</f>
        <v>0.90000000000000013</v>
      </c>
      <c r="L12">
        <f>SUM(B11:L11)</f>
        <v>0.92000000000000015</v>
      </c>
      <c r="M12">
        <f>SUM(B11:M11)</f>
        <v>0.94000000000000017</v>
      </c>
      <c r="N12">
        <f>SUM(B11:N11)</f>
        <v>0.9800000000000002</v>
      </c>
      <c r="O12">
        <f>SUM(B11:O11)</f>
        <v>0.9800000000000002</v>
      </c>
      <c r="P12">
        <f>SUM(B11:P11)</f>
        <v>0.9800000000000002</v>
      </c>
      <c r="Q12">
        <f>SUM(B11:Q11)</f>
        <v>1.0000000000000002</v>
      </c>
    </row>
    <row r="13" spans="1:18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6" x14ac:dyDescent="0.2">
      <c r="C14" s="5"/>
    </row>
    <row r="15" spans="1:18" x14ac:dyDescent="0.2">
      <c r="A15" t="s">
        <v>6</v>
      </c>
      <c r="B15">
        <f>AVERAGE(A1:J5)</f>
        <v>4.4000000000000004</v>
      </c>
    </row>
    <row r="16" spans="1:18" x14ac:dyDescent="0.2">
      <c r="A16" t="s">
        <v>7</v>
      </c>
      <c r="B16">
        <f>MEDIAN(A1:J5)</f>
        <v>3</v>
      </c>
    </row>
    <row r="17" spans="1:10" x14ac:dyDescent="0.2">
      <c r="A17" t="s">
        <v>8</v>
      </c>
      <c r="B17">
        <f>_xlfn.VAR.S(A1:J5)</f>
        <v>14.36734693877551</v>
      </c>
    </row>
    <row r="18" spans="1:10" x14ac:dyDescent="0.2">
      <c r="A18" t="s">
        <v>9</v>
      </c>
      <c r="B18">
        <f>B17/B15</f>
        <v>3.2653061224489792</v>
      </c>
    </row>
    <row r="19" spans="1:10" x14ac:dyDescent="0.2">
      <c r="A19" t="s">
        <v>10</v>
      </c>
      <c r="B19">
        <f>SUM(A22:J26)*50/POWER(B17,1.5)/(49*48)</f>
        <v>1.3280123919446287</v>
      </c>
    </row>
    <row r="21" spans="1:10" x14ac:dyDescent="0.2">
      <c r="A21" t="s">
        <v>31</v>
      </c>
    </row>
    <row r="22" spans="1:10" x14ac:dyDescent="0.2">
      <c r="A22" s="1">
        <f t="shared" ref="A22:J22" si="1">POWER(A1-4.4,3)</f>
        <v>-39.304000000000009</v>
      </c>
      <c r="B22" s="1">
        <f t="shared" si="1"/>
        <v>287.49599999999998</v>
      </c>
      <c r="C22" s="1">
        <f t="shared" si="1"/>
        <v>-2.744000000000002</v>
      </c>
      <c r="D22" s="1">
        <f t="shared" si="1"/>
        <v>-39.304000000000009</v>
      </c>
      <c r="E22" s="1">
        <f t="shared" si="1"/>
        <v>-13.824000000000005</v>
      </c>
      <c r="F22" s="1">
        <f t="shared" si="1"/>
        <v>-6.4000000000000168E-2</v>
      </c>
      <c r="G22" s="1">
        <f t="shared" si="1"/>
        <v>-13.824000000000005</v>
      </c>
      <c r="H22" s="1">
        <f t="shared" si="1"/>
        <v>-39.304000000000009</v>
      </c>
      <c r="I22" s="1">
        <f t="shared" si="1"/>
        <v>-39.304000000000009</v>
      </c>
      <c r="J22" s="1">
        <f t="shared" si="1"/>
        <v>-6.4000000000000168E-2</v>
      </c>
    </row>
    <row r="23" spans="1:10" x14ac:dyDescent="0.2">
      <c r="A23" s="1">
        <f t="shared" ref="A23:J23" si="2">POWER(A2-4.4,3)</f>
        <v>-39.304000000000009</v>
      </c>
      <c r="B23" s="1">
        <f t="shared" si="2"/>
        <v>17.575999999999993</v>
      </c>
      <c r="C23" s="1">
        <f t="shared" si="2"/>
        <v>-13.824000000000005</v>
      </c>
      <c r="D23" s="1">
        <f t="shared" si="2"/>
        <v>175.61599999999996</v>
      </c>
      <c r="E23" s="1">
        <f t="shared" si="2"/>
        <v>-6.4000000000000168E-2</v>
      </c>
      <c r="F23" s="1">
        <f t="shared" si="2"/>
        <v>-13.824000000000005</v>
      </c>
      <c r="G23" s="1">
        <f t="shared" si="2"/>
        <v>-13.824000000000005</v>
      </c>
      <c r="H23" s="1">
        <f t="shared" si="2"/>
        <v>-6.4000000000000168E-2</v>
      </c>
      <c r="I23" s="1">
        <f t="shared" si="2"/>
        <v>-39.304000000000009</v>
      </c>
      <c r="J23" s="1">
        <f t="shared" si="2"/>
        <v>636.05599999999993</v>
      </c>
    </row>
    <row r="24" spans="1:10" x14ac:dyDescent="0.2">
      <c r="A24" s="1">
        <f t="shared" ref="A24:J24" si="3">POWER(A3-4.4,3)</f>
        <v>-13.824000000000005</v>
      </c>
      <c r="B24" s="1">
        <f t="shared" si="3"/>
        <v>-6.4000000000000168E-2</v>
      </c>
      <c r="C24" s="1">
        <f t="shared" si="3"/>
        <v>-6.4000000000000168E-2</v>
      </c>
      <c r="D24" s="1">
        <f t="shared" si="3"/>
        <v>97.33599999999997</v>
      </c>
      <c r="E24" s="1">
        <f t="shared" si="3"/>
        <v>-39.304000000000009</v>
      </c>
      <c r="F24" s="1">
        <f t="shared" si="3"/>
        <v>438.97599999999994</v>
      </c>
      <c r="G24" s="1">
        <f t="shared" si="3"/>
        <v>17.575999999999993</v>
      </c>
      <c r="H24" s="1">
        <f t="shared" si="3"/>
        <v>-2.744000000000002</v>
      </c>
      <c r="I24" s="1">
        <f t="shared" si="3"/>
        <v>97.33599999999997</v>
      </c>
      <c r="J24" s="1">
        <f t="shared" si="3"/>
        <v>-6.4000000000000168E-2</v>
      </c>
    </row>
    <row r="25" spans="1:10" x14ac:dyDescent="0.2">
      <c r="A25" s="1">
        <f t="shared" ref="A25:J25" si="4">POWER(A4-4.4,3)</f>
        <v>-39.304000000000009</v>
      </c>
      <c r="B25" s="1">
        <f t="shared" si="4"/>
        <v>-13.824000000000005</v>
      </c>
      <c r="C25" s="1">
        <f t="shared" si="4"/>
        <v>-2.744000000000002</v>
      </c>
      <c r="D25" s="1">
        <f t="shared" si="4"/>
        <v>-39.304000000000009</v>
      </c>
      <c r="E25" s="1">
        <f t="shared" si="4"/>
        <v>-2.744000000000002</v>
      </c>
      <c r="F25" s="1">
        <f t="shared" si="4"/>
        <v>46.655999999999985</v>
      </c>
      <c r="G25" s="1">
        <f t="shared" si="4"/>
        <v>1560.896</v>
      </c>
      <c r="H25" s="1">
        <f t="shared" si="4"/>
        <v>-13.824000000000005</v>
      </c>
      <c r="I25" s="1">
        <f t="shared" si="4"/>
        <v>0.21599999999999964</v>
      </c>
      <c r="J25" s="1">
        <f t="shared" si="4"/>
        <v>4.0959999999999974</v>
      </c>
    </row>
    <row r="26" spans="1:10" x14ac:dyDescent="0.2">
      <c r="A26" s="1">
        <f t="shared" ref="A26:J26" si="5">POWER(A5-4.4,3)</f>
        <v>-6.4000000000000168E-2</v>
      </c>
      <c r="B26" s="1">
        <f t="shared" si="5"/>
        <v>-39.304000000000009</v>
      </c>
      <c r="C26" s="1">
        <f t="shared" si="5"/>
        <v>-39.304000000000009</v>
      </c>
      <c r="D26" s="1">
        <f t="shared" si="5"/>
        <v>-2.744000000000002</v>
      </c>
      <c r="E26" s="1">
        <f t="shared" si="5"/>
        <v>636.05599999999993</v>
      </c>
      <c r="F26" s="1">
        <f t="shared" si="5"/>
        <v>-39.304000000000009</v>
      </c>
      <c r="G26" s="1">
        <f t="shared" si="5"/>
        <v>0.21599999999999964</v>
      </c>
      <c r="H26" s="1">
        <f t="shared" si="5"/>
        <v>-39.304000000000009</v>
      </c>
      <c r="I26" s="1">
        <f t="shared" si="5"/>
        <v>17.575999999999993</v>
      </c>
      <c r="J26" s="1">
        <f t="shared" si="5"/>
        <v>4.0959999999999974</v>
      </c>
    </row>
  </sheetData>
  <phoneticPr fontId="3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F32" sqref="F32"/>
    </sheetView>
  </sheetViews>
  <sheetFormatPr baseColWidth="10" defaultColWidth="11.5" defaultRowHeight="15" x14ac:dyDescent="0.2"/>
  <cols>
    <col min="1" max="1" width="12.1640625" customWidth="1"/>
  </cols>
  <sheetData>
    <row r="1" spans="1:10" x14ac:dyDescent="0.2">
      <c r="A1" s="6">
        <v>2</v>
      </c>
      <c r="B1" s="1">
        <v>6.7</v>
      </c>
      <c r="C1" s="1">
        <v>5.7</v>
      </c>
      <c r="D1" s="1">
        <v>1.8</v>
      </c>
      <c r="E1" s="1">
        <v>2</v>
      </c>
      <c r="F1" s="1">
        <v>5.6</v>
      </c>
      <c r="G1" s="1">
        <v>3.3</v>
      </c>
      <c r="H1" s="1">
        <v>1.8</v>
      </c>
      <c r="I1" s="1">
        <v>1.9</v>
      </c>
      <c r="J1" s="1">
        <v>1.6</v>
      </c>
    </row>
    <row r="2" spans="1:10" x14ac:dyDescent="0.2">
      <c r="A2" s="6">
        <v>5.0999999999999996</v>
      </c>
      <c r="B2" s="1">
        <v>4.8</v>
      </c>
      <c r="C2" s="1">
        <v>4</v>
      </c>
      <c r="D2" s="1">
        <v>6.3</v>
      </c>
      <c r="E2" s="1">
        <v>6.6</v>
      </c>
      <c r="F2" s="1">
        <v>8</v>
      </c>
      <c r="G2" s="1">
        <v>2.4</v>
      </c>
      <c r="H2" s="1">
        <v>1</v>
      </c>
      <c r="I2" s="1">
        <v>0.6</v>
      </c>
      <c r="J2" s="1">
        <v>1.5</v>
      </c>
    </row>
    <row r="3" spans="1:10" x14ac:dyDescent="0.2">
      <c r="A3" s="6">
        <v>7</v>
      </c>
      <c r="B3" s="1">
        <v>7</v>
      </c>
      <c r="C3" s="1">
        <v>1.4</v>
      </c>
      <c r="D3" s="1">
        <v>5.0999999999999996</v>
      </c>
      <c r="E3" s="1">
        <v>1.6</v>
      </c>
      <c r="F3" s="1">
        <v>5.2</v>
      </c>
      <c r="G3" s="1">
        <v>7</v>
      </c>
      <c r="H3" s="1">
        <v>5.6</v>
      </c>
      <c r="I3" s="1">
        <v>5.3</v>
      </c>
      <c r="J3" s="1">
        <v>4.7</v>
      </c>
    </row>
    <row r="4" spans="1:10" x14ac:dyDescent="0.2">
      <c r="A4" s="6">
        <v>7</v>
      </c>
      <c r="B4" s="1">
        <v>4.0999999999999996</v>
      </c>
      <c r="C4" s="1">
        <v>6.7</v>
      </c>
      <c r="D4" s="1">
        <v>9.6999999999999993</v>
      </c>
      <c r="E4" s="1">
        <v>1.5</v>
      </c>
      <c r="F4" s="1">
        <v>3.7</v>
      </c>
      <c r="G4" s="1">
        <v>6.4</v>
      </c>
      <c r="H4" s="1">
        <v>1.7</v>
      </c>
      <c r="I4" s="1">
        <v>0.4</v>
      </c>
      <c r="J4" s="1">
        <v>2.1</v>
      </c>
    </row>
    <row r="5" spans="1:10" x14ac:dyDescent="0.2">
      <c r="A5" s="6">
        <v>5.7</v>
      </c>
      <c r="B5" s="1">
        <v>9.4</v>
      </c>
      <c r="C5" s="1">
        <v>8.9</v>
      </c>
      <c r="D5" s="1">
        <v>2.1</v>
      </c>
      <c r="E5" s="1">
        <v>4.0999999999999996</v>
      </c>
      <c r="F5" s="1">
        <v>1.1000000000000001</v>
      </c>
      <c r="G5" s="1">
        <v>3.8</v>
      </c>
      <c r="H5" s="1">
        <v>3</v>
      </c>
      <c r="I5" s="1">
        <v>2.5</v>
      </c>
      <c r="J5" s="1">
        <v>2.7</v>
      </c>
    </row>
    <row r="7" spans="1:10" x14ac:dyDescent="0.2">
      <c r="A7" t="s">
        <v>16</v>
      </c>
      <c r="B7">
        <f>COUNT(A1:J5)</f>
        <v>50</v>
      </c>
    </row>
    <row r="8" spans="1:10" x14ac:dyDescent="0.2">
      <c r="A8" s="7" t="s">
        <v>0</v>
      </c>
      <c r="B8">
        <f>MIN(A1:J5)</f>
        <v>0.4</v>
      </c>
    </row>
    <row r="9" spans="1:10" x14ac:dyDescent="0.2">
      <c r="A9" s="7" t="s">
        <v>1</v>
      </c>
      <c r="B9">
        <f>MAX(A1:J5)</f>
        <v>9.6999999999999993</v>
      </c>
    </row>
    <row r="10" spans="1:10" x14ac:dyDescent="0.2">
      <c r="A10" s="7" t="s">
        <v>11</v>
      </c>
      <c r="B10">
        <f>B9-B8</f>
        <v>9.2999999999999989</v>
      </c>
    </row>
    <row r="11" spans="1:10" x14ac:dyDescent="0.2">
      <c r="A11" s="7" t="s">
        <v>12</v>
      </c>
      <c r="B11">
        <f>B10/6</f>
        <v>1.5499999999999998</v>
      </c>
    </row>
    <row r="12" spans="1:10" ht="30" x14ac:dyDescent="0.2">
      <c r="A12" s="7" t="s">
        <v>13</v>
      </c>
      <c r="B12">
        <f>B8</f>
        <v>0.4</v>
      </c>
      <c r="C12">
        <f>B12+1.55</f>
        <v>1.9500000000000002</v>
      </c>
      <c r="D12">
        <f>C12+1.55</f>
        <v>3.5</v>
      </c>
      <c r="E12">
        <f>D12+1.55</f>
        <v>5.05</v>
      </c>
      <c r="F12">
        <f>E12+1.55</f>
        <v>6.6</v>
      </c>
      <c r="G12">
        <f>F12+1.55</f>
        <v>8.15</v>
      </c>
    </row>
    <row r="13" spans="1:10" ht="30" x14ac:dyDescent="0.2">
      <c r="A13" s="7" t="s">
        <v>14</v>
      </c>
      <c r="B13">
        <f t="shared" ref="B13:G13" si="0">B12+1.55</f>
        <v>1.9500000000000002</v>
      </c>
      <c r="C13">
        <f t="shared" si="0"/>
        <v>3.5</v>
      </c>
      <c r="D13">
        <f t="shared" si="0"/>
        <v>5.05</v>
      </c>
      <c r="E13">
        <f t="shared" si="0"/>
        <v>6.6</v>
      </c>
      <c r="F13">
        <f t="shared" si="0"/>
        <v>8.15</v>
      </c>
      <c r="G13">
        <f t="shared" si="0"/>
        <v>9.7000000000000011</v>
      </c>
    </row>
    <row r="14" spans="1:10" ht="30" x14ac:dyDescent="0.2">
      <c r="A14" s="7" t="s">
        <v>15</v>
      </c>
      <c r="B14">
        <f>COUNTIFS(A1:J5,"&gt;="&amp;B12,  A1:J5,"&lt;" &amp;B13)</f>
        <v>13</v>
      </c>
      <c r="C14">
        <f>COUNTIFS(A1:J5,"&gt;="&amp;C12,  A1:J5,"&lt;" &amp;C13)</f>
        <v>9</v>
      </c>
      <c r="D14">
        <f>COUNTIFS(A1:J5,"&gt;="&amp;D12,  A1:J5,"&lt;" &amp;D13)</f>
        <v>7</v>
      </c>
      <c r="E14">
        <f>COUNTIFS(A1:J5,"&gt;="&amp;E12,  A1:J5,"&lt;" &amp;E13)</f>
        <v>10</v>
      </c>
      <c r="F14">
        <f>COUNTIFS(A1:J5,"&gt;="&amp;F12,  A1:J5,"&lt;" &amp;F13)</f>
        <v>8</v>
      </c>
      <c r="G14">
        <f>COUNTIFS(A1:J5,"&gt;="&amp;G12,  A1:J5,"&lt;=" &amp;G13)</f>
        <v>3</v>
      </c>
    </row>
    <row r="15" spans="1:10" x14ac:dyDescent="0.2">
      <c r="A15" s="7" t="s">
        <v>27</v>
      </c>
      <c r="B15">
        <f t="shared" ref="B15:G15" si="1">B14/50</f>
        <v>0.26</v>
      </c>
      <c r="C15">
        <f t="shared" si="1"/>
        <v>0.18</v>
      </c>
      <c r="D15">
        <f t="shared" si="1"/>
        <v>0.14000000000000001</v>
      </c>
      <c r="E15">
        <f t="shared" si="1"/>
        <v>0.2</v>
      </c>
      <c r="F15">
        <f t="shared" si="1"/>
        <v>0.16</v>
      </c>
      <c r="G15">
        <f t="shared" si="1"/>
        <v>0.06</v>
      </c>
    </row>
    <row r="16" spans="1:10" x14ac:dyDescent="0.2">
      <c r="A16" s="7" t="s">
        <v>28</v>
      </c>
      <c r="B16">
        <f t="shared" ref="B16:G16" si="2">SUM(B12:B13)/2</f>
        <v>1.175</v>
      </c>
      <c r="C16">
        <f t="shared" si="2"/>
        <v>2.7250000000000001</v>
      </c>
      <c r="D16">
        <f t="shared" si="2"/>
        <v>4.2750000000000004</v>
      </c>
      <c r="E16">
        <f t="shared" si="2"/>
        <v>5.8249999999999993</v>
      </c>
      <c r="F16">
        <f t="shared" si="2"/>
        <v>7.375</v>
      </c>
      <c r="G16">
        <f t="shared" si="2"/>
        <v>8.9250000000000007</v>
      </c>
    </row>
    <row r="17" spans="1:7" x14ac:dyDescent="0.2">
      <c r="A17" s="7"/>
    </row>
    <row r="18" spans="1:7" s="1" customFormat="1" x14ac:dyDescent="0.2">
      <c r="A18" s="8" t="s">
        <v>17</v>
      </c>
      <c r="B18" s="8" t="s">
        <v>18</v>
      </c>
      <c r="C18" s="8" t="s">
        <v>19</v>
      </c>
      <c r="D18" s="8" t="s">
        <v>20</v>
      </c>
      <c r="E18" s="8" t="s">
        <v>21</v>
      </c>
      <c r="F18" s="8" t="s">
        <v>22</v>
      </c>
      <c r="G18" s="8" t="s">
        <v>23</v>
      </c>
    </row>
    <row r="19" spans="1:7" s="1" customFormat="1" x14ac:dyDescent="0.2">
      <c r="A19" s="1">
        <v>0</v>
      </c>
      <c r="B19" s="1">
        <f>B14/B7</f>
        <v>0.26</v>
      </c>
      <c r="C19" s="1">
        <f>SUM(B14:C14)/B7</f>
        <v>0.44</v>
      </c>
      <c r="D19" s="1">
        <f>SUM(B14:D14)/B7</f>
        <v>0.57999999999999996</v>
      </c>
      <c r="E19" s="1">
        <f>SUM(B14:E14)/B7</f>
        <v>0.78</v>
      </c>
      <c r="F19" s="1">
        <f>SUM(B14:F14)/B7</f>
        <v>0.94</v>
      </c>
      <c r="G19" s="1">
        <f>SUM(B14:G14)/B7</f>
        <v>1</v>
      </c>
    </row>
    <row r="20" spans="1:7" s="1" customFormat="1" x14ac:dyDescent="0.2">
      <c r="A20" s="11" t="s">
        <v>24</v>
      </c>
    </row>
    <row r="21" spans="1:7" x14ac:dyDescent="0.2">
      <c r="B21" s="9">
        <f t="shared" ref="B21:G21" si="3">(B19-A19)/(B13-B12)</f>
        <v>0.16774193548387095</v>
      </c>
      <c r="C21" s="9">
        <f t="shared" si="3"/>
        <v>0.11612903225806452</v>
      </c>
      <c r="D21" s="9">
        <f t="shared" si="3"/>
        <v>9.0322580645161271E-2</v>
      </c>
      <c r="E21" s="9">
        <f t="shared" si="3"/>
        <v>0.12903225806451618</v>
      </c>
      <c r="F21" s="9">
        <f t="shared" si="3"/>
        <v>0.10322580645161281</v>
      </c>
      <c r="G21" s="9">
        <f t="shared" si="3"/>
        <v>3.8709677419354854E-2</v>
      </c>
    </row>
    <row r="22" spans="1:7" x14ac:dyDescent="0.2">
      <c r="A22" s="11" t="s">
        <v>25</v>
      </c>
      <c r="B22" s="9"/>
      <c r="C22" s="9"/>
      <c r="D22" s="9"/>
      <c r="E22" s="9"/>
      <c r="F22" s="9"/>
      <c r="G22" s="9"/>
    </row>
    <row r="23" spans="1:7" x14ac:dyDescent="0.2">
      <c r="B23" s="10">
        <f t="shared" ref="B23:G23" si="4">A19-B12*B21</f>
        <v>-6.7096774193548384E-2</v>
      </c>
      <c r="C23" s="10">
        <f t="shared" si="4"/>
        <v>3.3548387096774185E-2</v>
      </c>
      <c r="D23" s="10">
        <f t="shared" si="4"/>
        <v>0.12387096774193557</v>
      </c>
      <c r="E23" s="10">
        <f t="shared" si="4"/>
        <v>-7.1612903225806712E-2</v>
      </c>
      <c r="F23" s="10">
        <f t="shared" si="4"/>
        <v>9.8709677419355546E-2</v>
      </c>
      <c r="G23" s="10">
        <f t="shared" si="4"/>
        <v>0.62451612903225784</v>
      </c>
    </row>
    <row r="24" spans="1:7" x14ac:dyDescent="0.2">
      <c r="A24" t="s">
        <v>26</v>
      </c>
      <c r="B24" s="10"/>
      <c r="C24" s="10"/>
      <c r="D24" s="10"/>
      <c r="E24" s="10"/>
      <c r="F24" s="10"/>
      <c r="G24" s="10"/>
    </row>
    <row r="25" spans="1:7" x14ac:dyDescent="0.2">
      <c r="B25">
        <f t="shared" ref="B25:G25" si="5">B13*B21+B23</f>
        <v>0.26</v>
      </c>
      <c r="C25">
        <f t="shared" si="5"/>
        <v>0.44000000000000006</v>
      </c>
      <c r="D25">
        <f t="shared" si="5"/>
        <v>0.57999999999999996</v>
      </c>
      <c r="E25">
        <f t="shared" si="5"/>
        <v>0.78</v>
      </c>
      <c r="F25">
        <f t="shared" si="5"/>
        <v>0.94</v>
      </c>
      <c r="G25">
        <f t="shared" si="5"/>
        <v>1</v>
      </c>
    </row>
    <row r="27" spans="1:7" x14ac:dyDescent="0.2">
      <c r="A27" t="s">
        <v>6</v>
      </c>
      <c r="B27">
        <f>AVERAGE(A1:J5)</f>
        <v>4.1839999999999984</v>
      </c>
    </row>
    <row r="28" spans="1:7" x14ac:dyDescent="0.2">
      <c r="A28" t="s">
        <v>7</v>
      </c>
      <c r="B28">
        <f>MEDIAN(A1:J5)</f>
        <v>4.05</v>
      </c>
    </row>
    <row r="29" spans="1:7" x14ac:dyDescent="0.2">
      <c r="A29" t="s">
        <v>8</v>
      </c>
      <c r="B29">
        <f>_xlfn.VAR.S(A1:J5)</f>
        <v>6.1507591836734861</v>
      </c>
    </row>
    <row r="30" spans="1:7" x14ac:dyDescent="0.2">
      <c r="A30" t="s">
        <v>32</v>
      </c>
      <c r="B30">
        <f>SQRT(B29)/B27</f>
        <v>0.5927515332232216</v>
      </c>
    </row>
    <row r="31" spans="1:7" x14ac:dyDescent="0.2">
      <c r="A31" t="s">
        <v>10</v>
      </c>
      <c r="B31">
        <f>SUM(A34:J38)*50/POWER(B29,1.5)/(49*48)</f>
        <v>0.38562824435372473</v>
      </c>
    </row>
    <row r="33" spans="1:13" x14ac:dyDescent="0.2">
      <c r="A33" t="s">
        <v>31</v>
      </c>
    </row>
    <row r="34" spans="1:13" x14ac:dyDescent="0.2">
      <c r="A34" s="1">
        <f t="shared" ref="A34:J34" si="6">POWER(A1-4.184,3)</f>
        <v>-10.417365504000003</v>
      </c>
      <c r="B34" s="1">
        <f t="shared" si="6"/>
        <v>15.926924096</v>
      </c>
      <c r="C34" s="1">
        <f t="shared" si="6"/>
        <v>3.484156096</v>
      </c>
      <c r="D34" s="1">
        <f t="shared" si="6"/>
        <v>-13.549359104000006</v>
      </c>
      <c r="E34" s="1">
        <f t="shared" si="6"/>
        <v>-10.417365504000003</v>
      </c>
      <c r="F34" s="1">
        <f t="shared" si="6"/>
        <v>2.8391592959999965</v>
      </c>
      <c r="G34" s="1">
        <f t="shared" si="6"/>
        <v>-0.69080710400000078</v>
      </c>
      <c r="H34" s="1">
        <f t="shared" si="6"/>
        <v>-13.549359104000006</v>
      </c>
      <c r="I34" s="1">
        <f t="shared" si="6"/>
        <v>-11.914842304000004</v>
      </c>
      <c r="J34" s="1">
        <f t="shared" si="6"/>
        <v>-17.253512704000002</v>
      </c>
    </row>
    <row r="35" spans="1:13" x14ac:dyDescent="0.2">
      <c r="A35" s="1">
        <f t="shared" ref="A35:J35" si="7">POWER(A2-4.184,3)</f>
        <v>0.76857529599999863</v>
      </c>
      <c r="B35" s="1">
        <f t="shared" si="7"/>
        <v>0.23374489599999962</v>
      </c>
      <c r="C35" s="1">
        <f t="shared" si="7"/>
        <v>-6.2295040000000168E-3</v>
      </c>
      <c r="D35" s="1">
        <f t="shared" si="7"/>
        <v>9.4742968959999949</v>
      </c>
      <c r="E35" s="1">
        <f t="shared" si="7"/>
        <v>14.102327295999991</v>
      </c>
      <c r="F35" s="1">
        <f t="shared" si="7"/>
        <v>55.56804249599999</v>
      </c>
      <c r="G35" s="1">
        <f t="shared" si="7"/>
        <v>-5.6778583040000026</v>
      </c>
      <c r="H35" s="1">
        <f t="shared" si="7"/>
        <v>-32.278933504000008</v>
      </c>
      <c r="I35" s="1">
        <f t="shared" si="7"/>
        <v>-46.036680704000005</v>
      </c>
      <c r="J35" s="1">
        <f t="shared" si="7"/>
        <v>-19.335149504000004</v>
      </c>
    </row>
    <row r="36" spans="1:13" x14ac:dyDescent="0.2">
      <c r="A36" s="1">
        <f t="shared" ref="A36:J36" si="8">POWER(A3-4.184,3)</f>
        <v>22.330474495999997</v>
      </c>
      <c r="B36" s="1">
        <f t="shared" si="8"/>
        <v>22.330474495999997</v>
      </c>
      <c r="C36" s="1">
        <f t="shared" si="8"/>
        <v>-21.577826304000006</v>
      </c>
      <c r="D36" s="1">
        <f t="shared" si="8"/>
        <v>0.76857529599999863</v>
      </c>
      <c r="E36" s="1">
        <f t="shared" si="8"/>
        <v>-17.253512704000002</v>
      </c>
      <c r="F36" s="1">
        <f t="shared" si="8"/>
        <v>1.048772096</v>
      </c>
      <c r="G36" s="1">
        <f t="shared" si="8"/>
        <v>22.330474495999997</v>
      </c>
      <c r="H36" s="1">
        <f t="shared" si="8"/>
        <v>2.8391592959999965</v>
      </c>
      <c r="I36" s="1">
        <f t="shared" si="8"/>
        <v>1.3899288959999987</v>
      </c>
      <c r="J36" s="1">
        <f t="shared" si="8"/>
        <v>0.13738809599999999</v>
      </c>
    </row>
    <row r="37" spans="1:13" x14ac:dyDescent="0.2">
      <c r="A37" s="1">
        <f t="shared" ref="A37:J37" si="9">POWER(A4-4.184,3)</f>
        <v>22.330474495999997</v>
      </c>
      <c r="B37" s="1">
        <f t="shared" si="9"/>
        <v>-5.9270400000001095E-4</v>
      </c>
      <c r="C37" s="1">
        <f t="shared" si="9"/>
        <v>15.926924096</v>
      </c>
      <c r="D37" s="1">
        <f t="shared" si="9"/>
        <v>167.83122809599993</v>
      </c>
      <c r="E37" s="1">
        <f t="shared" si="9"/>
        <v>-19.335149504000004</v>
      </c>
      <c r="F37" s="1">
        <f t="shared" si="9"/>
        <v>-0.11337990399999999</v>
      </c>
      <c r="G37" s="1">
        <f t="shared" si="9"/>
        <v>10.882013696000003</v>
      </c>
      <c r="H37" s="1">
        <f t="shared" si="9"/>
        <v>-15.326915904</v>
      </c>
      <c r="I37" s="1">
        <f t="shared" si="9"/>
        <v>-54.181794304000015</v>
      </c>
      <c r="J37" s="1">
        <f t="shared" si="9"/>
        <v>-9.0509287040000022</v>
      </c>
    </row>
    <row r="38" spans="1:13" x14ac:dyDescent="0.2">
      <c r="A38" s="1">
        <f t="shared" ref="A38:J38" si="10">POWER(A5-4.184,3)</f>
        <v>3.484156096</v>
      </c>
      <c r="B38" s="1">
        <f t="shared" si="10"/>
        <v>141.90991769600001</v>
      </c>
      <c r="C38" s="1">
        <f t="shared" si="10"/>
        <v>104.88693369600001</v>
      </c>
      <c r="D38" s="1">
        <f t="shared" si="10"/>
        <v>-9.0509287040000022</v>
      </c>
      <c r="E38" s="1">
        <f t="shared" si="10"/>
        <v>-5.9270400000001095E-4</v>
      </c>
      <c r="F38" s="1">
        <f t="shared" si="10"/>
        <v>-29.332096704000001</v>
      </c>
      <c r="G38" s="1">
        <f t="shared" si="10"/>
        <v>-5.6623104000000146E-2</v>
      </c>
      <c r="H38" s="1">
        <f t="shared" si="10"/>
        <v>-1.6597975040000008</v>
      </c>
      <c r="I38" s="1">
        <f t="shared" si="10"/>
        <v>-4.7755815040000016</v>
      </c>
      <c r="J38" s="1">
        <f t="shared" si="10"/>
        <v>-3.2681479039999997</v>
      </c>
    </row>
    <row r="39" spans="1:13" x14ac:dyDescent="0.2">
      <c r="A39" s="1">
        <f t="shared" ref="A39:J39" si="11">POWER(A6-4.184,3)</f>
        <v>-73.244501504000013</v>
      </c>
      <c r="B39" s="1">
        <f t="shared" si="11"/>
        <v>-73.244501504000013</v>
      </c>
      <c r="C39" s="1">
        <f t="shared" si="11"/>
        <v>-73.244501504000013</v>
      </c>
      <c r="D39" s="1">
        <f t="shared" si="11"/>
        <v>-73.244501504000013</v>
      </c>
      <c r="E39" s="1">
        <f t="shared" si="11"/>
        <v>-73.244501504000013</v>
      </c>
      <c r="F39" s="1">
        <f t="shared" si="11"/>
        <v>-73.244501504000013</v>
      </c>
      <c r="G39" s="1">
        <f t="shared" si="11"/>
        <v>-73.244501504000013</v>
      </c>
      <c r="H39" s="1">
        <f t="shared" si="11"/>
        <v>-73.244501504000013</v>
      </c>
      <c r="I39" s="1">
        <f t="shared" si="11"/>
        <v>-73.244501504000013</v>
      </c>
      <c r="J39" s="1">
        <f t="shared" si="11"/>
        <v>-73.244501504000013</v>
      </c>
    </row>
    <row r="42" spans="1:13" x14ac:dyDescent="0.2">
      <c r="A42" t="s">
        <v>30</v>
      </c>
    </row>
    <row r="43" spans="1:13" x14ac:dyDescent="0.2">
      <c r="A43" s="7" t="s">
        <v>12</v>
      </c>
      <c r="B43">
        <f>B10/12</f>
        <v>0.77499999999999991</v>
      </c>
    </row>
    <row r="44" spans="1:13" ht="30" x14ac:dyDescent="0.2">
      <c r="A44" s="7" t="s">
        <v>13</v>
      </c>
      <c r="B44">
        <f>B8</f>
        <v>0.4</v>
      </c>
      <c r="C44">
        <f t="shared" ref="C44:M44" si="12">B45</f>
        <v>1.175</v>
      </c>
      <c r="D44">
        <f t="shared" si="12"/>
        <v>1.9500000000000002</v>
      </c>
      <c r="E44">
        <f t="shared" si="12"/>
        <v>2.7250000000000001</v>
      </c>
      <c r="F44">
        <f t="shared" si="12"/>
        <v>3.5</v>
      </c>
      <c r="G44">
        <f t="shared" si="12"/>
        <v>4.2750000000000004</v>
      </c>
      <c r="H44">
        <f t="shared" si="12"/>
        <v>5.0500000000000007</v>
      </c>
      <c r="I44">
        <f t="shared" si="12"/>
        <v>5.8250000000000011</v>
      </c>
      <c r="J44">
        <f t="shared" si="12"/>
        <v>6.6000000000000014</v>
      </c>
      <c r="K44">
        <f t="shared" si="12"/>
        <v>7.3750000000000018</v>
      </c>
      <c r="L44">
        <f t="shared" si="12"/>
        <v>8.1500000000000021</v>
      </c>
      <c r="M44">
        <f t="shared" si="12"/>
        <v>8.9250000000000025</v>
      </c>
    </row>
    <row r="45" spans="1:13" ht="30" x14ac:dyDescent="0.2">
      <c r="A45" s="7" t="s">
        <v>14</v>
      </c>
      <c r="B45">
        <f t="shared" ref="B45:M45" si="13">B44+0.775</f>
        <v>1.175</v>
      </c>
      <c r="C45">
        <f t="shared" si="13"/>
        <v>1.9500000000000002</v>
      </c>
      <c r="D45">
        <f t="shared" si="13"/>
        <v>2.7250000000000001</v>
      </c>
      <c r="E45">
        <f t="shared" si="13"/>
        <v>3.5</v>
      </c>
      <c r="F45">
        <f t="shared" si="13"/>
        <v>4.2750000000000004</v>
      </c>
      <c r="G45">
        <f t="shared" si="13"/>
        <v>5.0500000000000007</v>
      </c>
      <c r="H45">
        <f t="shared" si="13"/>
        <v>5.8250000000000011</v>
      </c>
      <c r="I45">
        <f t="shared" si="13"/>
        <v>6.6000000000000014</v>
      </c>
      <c r="J45">
        <f t="shared" si="13"/>
        <v>7.3750000000000018</v>
      </c>
      <c r="K45">
        <f t="shared" si="13"/>
        <v>8.1500000000000021</v>
      </c>
      <c r="L45">
        <f t="shared" si="13"/>
        <v>8.9250000000000025</v>
      </c>
      <c r="M45">
        <f t="shared" si="13"/>
        <v>9.7000000000000028</v>
      </c>
    </row>
    <row r="46" spans="1:13" ht="30" x14ac:dyDescent="0.2">
      <c r="A46" s="7" t="s">
        <v>15</v>
      </c>
      <c r="B46">
        <f>COUNTIFS(A1:J5,"&gt;="&amp;B44,  A1:J5,"&lt;" &amp;B45)</f>
        <v>4</v>
      </c>
      <c r="C46">
        <f>COUNTIFS(A1:J5,"&gt;="&amp;C44,  A1:J5,"&lt;" &amp;C45)</f>
        <v>9</v>
      </c>
      <c r="D46">
        <f>COUNTIFS(A1:J5,"&gt;="&amp;D44,  A1:J5,"&lt;" &amp;D45)</f>
        <v>7</v>
      </c>
      <c r="E46">
        <f>COUNTIFS(A1:J5,"&gt;="&amp;E44,  A1:J5,"&lt;" &amp;E45)</f>
        <v>2</v>
      </c>
      <c r="F46">
        <f>COUNTIFS(A1:J5,"&gt;="&amp;F44, A1:J5,"&lt;" &amp;F45)</f>
        <v>5</v>
      </c>
      <c r="G46">
        <f>COUNTIFS(A1:J5,"&gt;="&amp;G44,  A1:J5,"&lt;" &amp;G45)</f>
        <v>2</v>
      </c>
      <c r="H46">
        <f>COUNTIFS(A1:J5,"&gt;="&amp;H44,  A1:J5,"&lt;" &amp;H45)</f>
        <v>8</v>
      </c>
      <c r="I46">
        <f>COUNTIFS(A1:J5,"&gt;="&amp;I44, A1:J5,"&lt;" &amp;I45)</f>
        <v>2</v>
      </c>
      <c r="J46">
        <f>COUNTIFS(A1:J5,"&gt;="&amp;J44, A1:J5,"&lt;" &amp;J45)</f>
        <v>7</v>
      </c>
      <c r="K46">
        <f>COUNTIFS(A1:J5,"&gt;="&amp;K44,A1:J5,"&lt;" &amp;K45)</f>
        <v>1</v>
      </c>
      <c r="L46">
        <f>COUNTIFS(A1:J5,"&gt;="&amp;L44,  A1:J5,"&lt;" &amp;L45)</f>
        <v>1</v>
      </c>
      <c r="M46">
        <f>COUNTIFS(A1:J5,"&gt;="&amp;M44,  A1:J5,"&lt;" &amp;M45)</f>
        <v>1</v>
      </c>
    </row>
    <row r="47" spans="1:13" x14ac:dyDescent="0.2">
      <c r="A47" s="7" t="s">
        <v>27</v>
      </c>
      <c r="B47">
        <f t="shared" ref="B47:M47" si="14">B46/50</f>
        <v>0.08</v>
      </c>
      <c r="C47">
        <f t="shared" si="14"/>
        <v>0.18</v>
      </c>
      <c r="D47">
        <f t="shared" si="14"/>
        <v>0.14000000000000001</v>
      </c>
      <c r="E47">
        <f t="shared" si="14"/>
        <v>0.04</v>
      </c>
      <c r="F47">
        <f t="shared" si="14"/>
        <v>0.1</v>
      </c>
      <c r="G47">
        <f t="shared" si="14"/>
        <v>0.04</v>
      </c>
      <c r="H47">
        <f t="shared" si="14"/>
        <v>0.16</v>
      </c>
      <c r="I47">
        <f t="shared" si="14"/>
        <v>0.04</v>
      </c>
      <c r="J47">
        <f t="shared" si="14"/>
        <v>0.14000000000000001</v>
      </c>
      <c r="K47">
        <f t="shared" si="14"/>
        <v>0.02</v>
      </c>
      <c r="L47">
        <f t="shared" si="14"/>
        <v>0.02</v>
      </c>
      <c r="M47">
        <f t="shared" si="14"/>
        <v>0.02</v>
      </c>
    </row>
    <row r="48" spans="1:13" x14ac:dyDescent="0.2">
      <c r="A48" s="7" t="s">
        <v>29</v>
      </c>
      <c r="B48">
        <f t="shared" ref="B48:M48" si="15">SUM(B44:B45)/2</f>
        <v>0.78750000000000009</v>
      </c>
      <c r="C48">
        <f t="shared" si="15"/>
        <v>1.5625</v>
      </c>
      <c r="D48">
        <f t="shared" si="15"/>
        <v>2.3375000000000004</v>
      </c>
      <c r="E48">
        <f t="shared" si="15"/>
        <v>3.1124999999999998</v>
      </c>
      <c r="F48">
        <f t="shared" si="15"/>
        <v>3.8875000000000002</v>
      </c>
      <c r="G48">
        <f t="shared" si="15"/>
        <v>4.6625000000000005</v>
      </c>
      <c r="H48">
        <f t="shared" si="15"/>
        <v>5.4375000000000009</v>
      </c>
      <c r="I48">
        <f t="shared" si="15"/>
        <v>6.2125000000000012</v>
      </c>
      <c r="J48">
        <f t="shared" si="15"/>
        <v>6.9875000000000016</v>
      </c>
      <c r="K48">
        <f t="shared" si="15"/>
        <v>7.762500000000002</v>
      </c>
      <c r="L48">
        <f t="shared" si="15"/>
        <v>8.5375000000000014</v>
      </c>
      <c r="M48">
        <f t="shared" si="15"/>
        <v>9.3125000000000036</v>
      </c>
    </row>
    <row r="49" spans="1:1" x14ac:dyDescent="0.2">
      <c r="A49" s="7"/>
    </row>
  </sheetData>
  <phoneticPr fontId="3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F24" sqref="F24"/>
    </sheetView>
  </sheetViews>
  <sheetFormatPr baseColWidth="10" defaultColWidth="8.83203125" defaultRowHeight="15" x14ac:dyDescent="0.2"/>
  <cols>
    <col min="1" max="16384" width="8.83203125" style="12"/>
  </cols>
  <sheetData>
    <row r="1" spans="1:2" x14ac:dyDescent="0.2">
      <c r="A1" s="12">
        <v>3</v>
      </c>
      <c r="B1" s="12">
        <v>3.4</v>
      </c>
    </row>
    <row r="2" spans="1:2" x14ac:dyDescent="0.2">
      <c r="A2" s="12">
        <v>3.4</v>
      </c>
      <c r="B2" s="12">
        <v>2.7</v>
      </c>
    </row>
    <row r="3" spans="1:2" x14ac:dyDescent="0.2">
      <c r="A3" s="12">
        <v>2.7</v>
      </c>
      <c r="B3" s="12">
        <v>6.8</v>
      </c>
    </row>
    <row r="4" spans="1:2" x14ac:dyDescent="0.2">
      <c r="A4" s="12">
        <v>6.8</v>
      </c>
      <c r="B4" s="12">
        <v>7.6</v>
      </c>
    </row>
    <row r="5" spans="1:2" x14ac:dyDescent="0.2">
      <c r="A5" s="12">
        <v>7.6</v>
      </c>
      <c r="B5" s="12">
        <v>4.8</v>
      </c>
    </row>
    <row r="6" spans="1:2" x14ac:dyDescent="0.2">
      <c r="A6" s="12">
        <v>4.8</v>
      </c>
      <c r="B6" s="12">
        <v>2.2000000000000002</v>
      </c>
    </row>
    <row r="7" spans="1:2" x14ac:dyDescent="0.2">
      <c r="A7" s="12">
        <v>2.2000000000000002</v>
      </c>
      <c r="B7" s="12">
        <v>2.5</v>
      </c>
    </row>
    <row r="8" spans="1:2" x14ac:dyDescent="0.2">
      <c r="A8" s="12">
        <v>2.5</v>
      </c>
      <c r="B8" s="12">
        <v>0.6</v>
      </c>
    </row>
    <row r="9" spans="1:2" x14ac:dyDescent="0.2">
      <c r="A9" s="12">
        <v>0.6</v>
      </c>
      <c r="B9" s="12">
        <v>6.7</v>
      </c>
    </row>
    <row r="10" spans="1:2" x14ac:dyDescent="0.2">
      <c r="A10" s="12">
        <v>6.7</v>
      </c>
      <c r="B10" s="12">
        <v>7.8</v>
      </c>
    </row>
    <row r="11" spans="1:2" x14ac:dyDescent="0.2">
      <c r="A11" s="12">
        <v>7.8</v>
      </c>
      <c r="B11" s="12">
        <v>5.6</v>
      </c>
    </row>
    <row r="12" spans="1:2" x14ac:dyDescent="0.2">
      <c r="A12" s="12">
        <v>5.6</v>
      </c>
      <c r="B12" s="12">
        <v>7.2</v>
      </c>
    </row>
    <row r="13" spans="1:2" x14ac:dyDescent="0.2">
      <c r="A13" s="12">
        <v>7.2</v>
      </c>
      <c r="B13" s="12">
        <v>9</v>
      </c>
    </row>
    <row r="14" spans="1:2" x14ac:dyDescent="0.2">
      <c r="A14" s="12">
        <v>9</v>
      </c>
      <c r="B14" s="12">
        <v>6.1</v>
      </c>
    </row>
    <row r="15" spans="1:2" x14ac:dyDescent="0.2">
      <c r="A15" s="12">
        <v>6.1</v>
      </c>
      <c r="B15" s="12">
        <v>7.9</v>
      </c>
    </row>
    <row r="16" spans="1:2" x14ac:dyDescent="0.2">
      <c r="A16" s="12">
        <v>7.9</v>
      </c>
      <c r="B16" s="12">
        <v>8.6</v>
      </c>
    </row>
    <row r="17" spans="1:2" x14ac:dyDescent="0.2">
      <c r="A17" s="12">
        <v>8.6</v>
      </c>
      <c r="B17" s="12">
        <v>7.4</v>
      </c>
    </row>
    <row r="18" spans="1:2" x14ac:dyDescent="0.2">
      <c r="A18" s="12">
        <v>7.4</v>
      </c>
      <c r="B18" s="12">
        <v>6.5</v>
      </c>
    </row>
    <row r="19" spans="1:2" x14ac:dyDescent="0.2">
      <c r="A19" s="12">
        <v>6.5</v>
      </c>
      <c r="B19" s="12">
        <v>6.8</v>
      </c>
    </row>
    <row r="20" spans="1:2" x14ac:dyDescent="0.2">
      <c r="A20" s="12">
        <v>6.8</v>
      </c>
      <c r="B20" s="12">
        <v>6</v>
      </c>
    </row>
    <row r="21" spans="1:2" x14ac:dyDescent="0.2">
      <c r="A21" s="12">
        <v>6</v>
      </c>
      <c r="B21" s="12">
        <v>5.3</v>
      </c>
    </row>
    <row r="22" spans="1:2" x14ac:dyDescent="0.2">
      <c r="A22" s="12">
        <v>5.3</v>
      </c>
      <c r="B22" s="12">
        <v>5.6</v>
      </c>
    </row>
    <row r="23" spans="1:2" x14ac:dyDescent="0.2">
      <c r="A23" s="12">
        <v>5.6</v>
      </c>
      <c r="B23" s="12">
        <v>3.4</v>
      </c>
    </row>
    <row r="24" spans="1:2" x14ac:dyDescent="0.2">
      <c r="A24" s="12">
        <v>3.4</v>
      </c>
      <c r="B24" s="12">
        <v>3</v>
      </c>
    </row>
    <row r="25" spans="1:2" x14ac:dyDescent="0.2">
      <c r="A25" s="12">
        <v>3</v>
      </c>
      <c r="B25" s="12">
        <v>3.8</v>
      </c>
    </row>
    <row r="26" spans="1:2" x14ac:dyDescent="0.2">
      <c r="A26" s="12">
        <v>3.8</v>
      </c>
      <c r="B26" s="12">
        <v>2.6</v>
      </c>
    </row>
    <row r="27" spans="1:2" x14ac:dyDescent="0.2">
      <c r="A27" s="12">
        <v>2.6</v>
      </c>
      <c r="B27" s="12">
        <v>9.6</v>
      </c>
    </row>
    <row r="28" spans="1:2" x14ac:dyDescent="0.2">
      <c r="A28" s="12">
        <v>9.6</v>
      </c>
      <c r="B28" s="12">
        <v>10.3</v>
      </c>
    </row>
    <row r="29" spans="1:2" x14ac:dyDescent="0.2">
      <c r="A29" s="12">
        <v>10.3</v>
      </c>
      <c r="B29" s="12">
        <v>8.8000000000000007</v>
      </c>
    </row>
    <row r="30" spans="1:2" x14ac:dyDescent="0.2">
      <c r="A30" s="12">
        <v>8.8000000000000007</v>
      </c>
      <c r="B30" s="12">
        <v>2.4</v>
      </c>
    </row>
    <row r="31" spans="1:2" x14ac:dyDescent="0.2">
      <c r="A31" s="12">
        <v>2.4</v>
      </c>
      <c r="B31" s="12">
        <v>2.5</v>
      </c>
    </row>
    <row r="32" spans="1:2" x14ac:dyDescent="0.2">
      <c r="A32" s="12">
        <v>2.5</v>
      </c>
      <c r="B32" s="12">
        <v>1.1000000000000001</v>
      </c>
    </row>
    <row r="33" spans="1:2" x14ac:dyDescent="0.2">
      <c r="A33" s="12">
        <v>1.1000000000000001</v>
      </c>
      <c r="B33" s="12">
        <v>6.9</v>
      </c>
    </row>
    <row r="34" spans="1:2" x14ac:dyDescent="0.2">
      <c r="A34" s="12">
        <v>6.9</v>
      </c>
      <c r="B34" s="12">
        <v>8.6</v>
      </c>
    </row>
    <row r="35" spans="1:2" x14ac:dyDescent="0.2">
      <c r="A35" s="12">
        <v>8.6</v>
      </c>
      <c r="B35" s="12">
        <v>5.4</v>
      </c>
    </row>
    <row r="36" spans="1:2" x14ac:dyDescent="0.2">
      <c r="A36" s="12">
        <v>5.4</v>
      </c>
      <c r="B36" s="12">
        <v>2.9</v>
      </c>
    </row>
    <row r="37" spans="1:2" x14ac:dyDescent="0.2">
      <c r="A37" s="12">
        <v>2.9</v>
      </c>
      <c r="B37" s="12">
        <v>3.4</v>
      </c>
    </row>
    <row r="38" spans="1:2" x14ac:dyDescent="0.2">
      <c r="A38" s="12">
        <v>3.4</v>
      </c>
      <c r="B38" s="12">
        <v>2.2999999999999998</v>
      </c>
    </row>
    <row r="39" spans="1:2" x14ac:dyDescent="0.2">
      <c r="A39" s="12">
        <v>2.2999999999999998</v>
      </c>
      <c r="B39" s="12">
        <v>0.7</v>
      </c>
    </row>
    <row r="40" spans="1:2" x14ac:dyDescent="0.2">
      <c r="A40" s="12">
        <v>0.7</v>
      </c>
      <c r="B40" s="12">
        <v>1.3</v>
      </c>
    </row>
    <row r="41" spans="1:2" x14ac:dyDescent="0.2">
      <c r="A41" s="12">
        <v>1.3</v>
      </c>
      <c r="B41" s="12">
        <v>-0.4</v>
      </c>
    </row>
    <row r="42" spans="1:2" x14ac:dyDescent="0.2">
      <c r="A42" s="12">
        <v>-0.4</v>
      </c>
      <c r="B42" s="12">
        <v>5.5</v>
      </c>
    </row>
    <row r="43" spans="1:2" x14ac:dyDescent="0.2">
      <c r="A43" s="12">
        <v>5.5</v>
      </c>
      <c r="B43" s="12">
        <v>5.6</v>
      </c>
    </row>
    <row r="44" spans="1:2" x14ac:dyDescent="0.2">
      <c r="A44" s="12">
        <v>5.6</v>
      </c>
      <c r="B44" s="12">
        <v>4.5</v>
      </c>
    </row>
    <row r="45" spans="1:2" x14ac:dyDescent="0.2">
      <c r="A45" s="12">
        <v>4.5</v>
      </c>
      <c r="B45" s="12">
        <v>5.7</v>
      </c>
    </row>
    <row r="46" spans="1:2" x14ac:dyDescent="0.2">
      <c r="A46" s="12">
        <v>5.7</v>
      </c>
      <c r="B46" s="12">
        <v>7.2</v>
      </c>
    </row>
    <row r="47" spans="1:2" x14ac:dyDescent="0.2">
      <c r="A47" s="12">
        <v>7.2</v>
      </c>
      <c r="B47" s="12">
        <v>5.6</v>
      </c>
    </row>
    <row r="48" spans="1:2" x14ac:dyDescent="0.2">
      <c r="A48" s="12">
        <v>5.6</v>
      </c>
      <c r="B48" s="12">
        <v>6.8</v>
      </c>
    </row>
    <row r="49" spans="1:2" x14ac:dyDescent="0.2">
      <c r="A49" s="12">
        <v>6.8</v>
      </c>
      <c r="B49" s="12">
        <v>7</v>
      </c>
    </row>
    <row r="50" spans="1:2" x14ac:dyDescent="0.2">
      <c r="A50" s="12">
        <v>7</v>
      </c>
      <c r="B50" s="12">
        <v>6.8</v>
      </c>
    </row>
    <row r="51" spans="1:2" x14ac:dyDescent="0.2">
      <c r="A51" s="12">
        <v>6.8</v>
      </c>
      <c r="B51" s="12">
        <v>0.5</v>
      </c>
    </row>
    <row r="52" spans="1:2" x14ac:dyDescent="0.2">
      <c r="A52" s="12">
        <v>0.5</v>
      </c>
      <c r="B52" s="12">
        <v>0.9</v>
      </c>
    </row>
    <row r="53" spans="1:2" x14ac:dyDescent="0.2">
      <c r="A53" s="12">
        <v>0.9</v>
      </c>
      <c r="B53" s="12">
        <v>-1.3</v>
      </c>
    </row>
    <row r="54" spans="1:2" x14ac:dyDescent="0.2">
      <c r="A54" s="12">
        <v>-1.3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Problem 1</vt:lpstr>
      <vt:lpstr>Problem 2</vt:lpstr>
      <vt:lpstr>Problem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</dc:creator>
  <cp:lastModifiedBy>Dr. Li</cp:lastModifiedBy>
  <dcterms:created xsi:type="dcterms:W3CDTF">2016-11-12T15:32:55Z</dcterms:created>
  <dcterms:modified xsi:type="dcterms:W3CDTF">2016-12-01T01:25:15Z</dcterms:modified>
</cp:coreProperties>
</file>